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DieseArbeitsmappe" defaultThemeVersion="124226"/>
  <bookViews>
    <workbookView xWindow="0" yWindow="0" windowWidth="21570" windowHeight="9570" tabRatio="685"/>
  </bookViews>
  <sheets>
    <sheet name="Einsatzzeit" sheetId="14" r:id="rId1"/>
    <sheet name="Gültigkeiten" sheetId="15" state="hidden" r:id="rId2"/>
  </sheets>
  <definedNames>
    <definedName name="BMASKeyIsInplace">FALSE</definedName>
    <definedName name="Print_Area" localSheetId="0">Einsatzzeit!$A$1:$H$71</definedName>
    <definedName name="Test">Einsatzzeit!$C$61:$C$63</definedName>
    <definedName name="Wertung">Gültigkeiten!$A$3:$A$6</definedName>
  </definedNames>
  <calcPr calcId="145621"/>
</workbook>
</file>

<file path=xl/calcChain.xml><?xml version="1.0" encoding="utf-8"?>
<calcChain xmlns="http://schemas.openxmlformats.org/spreadsheetml/2006/main">
  <c r="F48" i="14" l="1"/>
  <c r="F54" i="14"/>
  <c r="G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17" i="14"/>
  <c r="D9" i="14" l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K17" i="14" l="1"/>
  <c r="G48" i="14" l="1"/>
  <c r="F52" i="14" l="1"/>
  <c r="F57" i="14" s="1"/>
  <c r="F60" i="14"/>
  <c r="A69" i="14"/>
  <c r="K28" i="14" l="1"/>
  <c r="K27" i="14"/>
  <c r="K26" i="14"/>
  <c r="K25" i="14"/>
  <c r="K24" i="14"/>
  <c r="K23" i="14"/>
  <c r="K22" i="14"/>
  <c r="K21" i="14"/>
  <c r="K20" i="14"/>
  <c r="K19" i="14"/>
  <c r="K18" i="14"/>
  <c r="B17" i="14"/>
  <c r="L17" i="14" s="1"/>
  <c r="M17" i="14" s="1"/>
  <c r="B18" i="14" l="1"/>
  <c r="A18" i="14" s="1"/>
  <c r="G11" i="14"/>
  <c r="D11" i="14"/>
  <c r="A17" i="14"/>
  <c r="G10" i="14"/>
  <c r="K29" i="14"/>
  <c r="A14" i="14" s="1"/>
  <c r="B19" i="14" l="1"/>
  <c r="L19" i="14" s="1"/>
  <c r="M19" i="14" s="1"/>
  <c r="L18" i="14"/>
  <c r="M18" i="14" s="1"/>
  <c r="B20" i="14"/>
  <c r="A19" i="14" l="1"/>
  <c r="L20" i="14"/>
  <c r="M20" i="14" s="1"/>
  <c r="A20" i="14"/>
  <c r="B21" i="14"/>
  <c r="L21" i="14" l="1"/>
  <c r="M21" i="14" s="1"/>
  <c r="A21" i="14"/>
  <c r="B22" i="14"/>
  <c r="L22" i="14" l="1"/>
  <c r="M22" i="14" s="1"/>
  <c r="B23" i="14"/>
  <c r="A22" i="14"/>
  <c r="L23" i="14" l="1"/>
  <c r="M23" i="14" s="1"/>
  <c r="B24" i="14"/>
  <c r="A23" i="14"/>
  <c r="L24" i="14" l="1"/>
  <c r="M24" i="14" s="1"/>
  <c r="A24" i="14"/>
  <c r="B25" i="14"/>
  <c r="L25" i="14" l="1"/>
  <c r="M25" i="14" s="1"/>
  <c r="A25" i="14"/>
  <c r="B26" i="14"/>
  <c r="L26" i="14" l="1"/>
  <c r="M26" i="14" s="1"/>
  <c r="B27" i="14"/>
  <c r="A26" i="14"/>
  <c r="L27" i="14" l="1"/>
  <c r="M27" i="14" s="1"/>
  <c r="A27" i="14"/>
  <c r="B28" i="14"/>
  <c r="L28" i="14" l="1"/>
  <c r="M28" i="14" s="1"/>
  <c r="A28" i="14"/>
  <c r="B29" i="14"/>
  <c r="L29" i="14" l="1"/>
  <c r="M29" i="14" s="1"/>
  <c r="A29" i="14"/>
  <c r="B30" i="14"/>
  <c r="L30" i="14" l="1"/>
  <c r="M30" i="14" s="1"/>
  <c r="B31" i="14"/>
  <c r="A30" i="14"/>
  <c r="L31" i="14" l="1"/>
  <c r="M31" i="14" s="1"/>
  <c r="A31" i="14"/>
  <c r="B32" i="14"/>
  <c r="L32" i="14" l="1"/>
  <c r="M32" i="14" s="1"/>
  <c r="A32" i="14"/>
  <c r="B33" i="14"/>
  <c r="L33" i="14" l="1"/>
  <c r="M33" i="14" s="1"/>
  <c r="B34" i="14"/>
  <c r="A33" i="14"/>
  <c r="L34" i="14" l="1"/>
  <c r="M34" i="14" s="1"/>
  <c r="B35" i="14"/>
  <c r="A34" i="14"/>
  <c r="L35" i="14" l="1"/>
  <c r="M35" i="14" s="1"/>
  <c r="A35" i="14"/>
  <c r="B36" i="14"/>
  <c r="L36" i="14" l="1"/>
  <c r="M36" i="14" s="1"/>
  <c r="A36" i="14"/>
  <c r="B37" i="14"/>
  <c r="L37" i="14" l="1"/>
  <c r="M37" i="14" s="1"/>
  <c r="B38" i="14"/>
  <c r="A37" i="14"/>
  <c r="L38" i="14" l="1"/>
  <c r="M38" i="14" s="1"/>
  <c r="B39" i="14"/>
  <c r="A38" i="14"/>
  <c r="L39" i="14" l="1"/>
  <c r="M39" i="14" s="1"/>
  <c r="B40" i="14"/>
  <c r="A39" i="14"/>
  <c r="L40" i="14" l="1"/>
  <c r="M40" i="14" s="1"/>
  <c r="B41" i="14"/>
  <c r="A40" i="14"/>
  <c r="L41" i="14" l="1"/>
  <c r="M41" i="14" s="1"/>
  <c r="A41" i="14"/>
  <c r="B42" i="14"/>
  <c r="L42" i="14" l="1"/>
  <c r="M42" i="14" s="1"/>
  <c r="B43" i="14"/>
  <c r="A42" i="14"/>
  <c r="L43" i="14" l="1"/>
  <c r="M43" i="14" s="1"/>
  <c r="B44" i="14"/>
  <c r="L44" i="14" s="1"/>
  <c r="M44" i="14" s="1"/>
  <c r="A43" i="14"/>
  <c r="B45" i="14" l="1"/>
  <c r="A44" i="14"/>
  <c r="A45" i="14" l="1"/>
  <c r="L45" i="14"/>
  <c r="M45" i="14" s="1"/>
  <c r="B46" i="14"/>
  <c r="A46" i="14" l="1"/>
  <c r="L46" i="14"/>
  <c r="M46" i="14" s="1"/>
  <c r="B47" i="14"/>
  <c r="A47" i="14" l="1"/>
  <c r="L47" i="14"/>
  <c r="M47" i="14" s="1"/>
  <c r="M48" i="14" s="1"/>
  <c r="A15" i="14" s="1"/>
</calcChain>
</file>

<file path=xl/sharedStrings.xml><?xml version="1.0" encoding="utf-8"?>
<sst xmlns="http://schemas.openxmlformats.org/spreadsheetml/2006/main" count="46" uniqueCount="45">
  <si>
    <t>Soll</t>
  </si>
  <si>
    <t>Name, Vorname</t>
  </si>
  <si>
    <t>Summen</t>
  </si>
  <si>
    <t>vertragliche Wochenarbeitszeit</t>
  </si>
  <si>
    <t>keine</t>
  </si>
  <si>
    <t>weitere zu berück-sichtigende Zeiten</t>
  </si>
  <si>
    <t>Zeitausgleich</t>
  </si>
  <si>
    <t>Stellenanteil im Projekt bezogen auf</t>
  </si>
  <si>
    <t>die vertragliche Arbeitszeit</t>
  </si>
  <si>
    <t>Stellenanteil an einer Vollzeitstelle</t>
  </si>
  <si>
    <t>in Stunden/Woche</t>
  </si>
  <si>
    <t xml:space="preserve">Regelarbeitszeit einer Vollzeitstelle </t>
  </si>
  <si>
    <t>pro Woche</t>
  </si>
  <si>
    <t>Erfassung der Arbeitszeit</t>
  </si>
  <si>
    <t>Arbeitszeit im Projekt</t>
  </si>
  <si>
    <t>Aktenzeichen</t>
  </si>
  <si>
    <t>Hiermit bestätige ich die Richtigkeit der oben gemachten Angaben.</t>
  </si>
  <si>
    <t>Datum, Unterschrift Mitarbeiter/in</t>
  </si>
  <si>
    <t>Stundennachweis</t>
  </si>
  <si>
    <r>
      <rPr>
        <b/>
        <sz val="9"/>
        <rFont val="Arial"/>
        <family val="2"/>
      </rPr>
      <t>Tätigkeitsbeschreibung</t>
    </r>
    <r>
      <rPr>
        <sz val="9"/>
        <rFont val="Arial"/>
        <family val="2"/>
      </rPr>
      <t xml:space="preserve">
(Projektbezug muss eindeutig erkennbar sein!)</t>
    </r>
  </si>
  <si>
    <t>Arbeitstage je Woche</t>
  </si>
  <si>
    <t>Ermittlung Anzahl Arbeitstage</t>
  </si>
  <si>
    <t>Kalendertage im Monat</t>
  </si>
  <si>
    <t>Personenbezogene Angaben</t>
  </si>
  <si>
    <t>Soll-Arbeitszeit laut Arbeitsvertrag</t>
  </si>
  <si>
    <t>Projekttätigkeit</t>
  </si>
  <si>
    <t>berechtigt abwesend</t>
  </si>
  <si>
    <t>Projektname</t>
  </si>
  <si>
    <t>Förderprogramme</t>
  </si>
  <si>
    <t>LZA</t>
  </si>
  <si>
    <t>Integrationsrichtlinie</t>
  </si>
  <si>
    <t>Fachkräfte sichern</t>
  </si>
  <si>
    <t>rückenwind+</t>
  </si>
  <si>
    <t>unternehmensWert:Mensch</t>
  </si>
  <si>
    <t>BIWAQ</t>
  </si>
  <si>
    <t>BBNE</t>
  </si>
  <si>
    <t>Förderprogramm</t>
  </si>
  <si>
    <t>Arbeitstage im Monat (inkl. Feiertage)</t>
  </si>
  <si>
    <t>eine Vollzeitstelle</t>
  </si>
  <si>
    <t>Erfassung Art der Arbeitszeit</t>
  </si>
  <si>
    <t>tägliche Soll-Arbeitszeit</t>
  </si>
  <si>
    <t>Übertragene Stunden aus Vormonat</t>
  </si>
  <si>
    <t>Übertrag für Folgemonat</t>
  </si>
  <si>
    <r>
      <rPr>
        <b/>
        <sz val="10"/>
        <rFont val="Arial"/>
        <family val="2"/>
      </rPr>
      <t>Anrechenbarer Anteil</t>
    </r>
    <r>
      <rPr>
        <sz val="10"/>
        <rFont val="Arial"/>
        <family val="2"/>
      </rPr>
      <t xml:space="preserve"> 
bezogen auf Soll-Arbeitszeit laut Arbeitsvertrag</t>
    </r>
  </si>
  <si>
    <t>Anrechenbare Arbeitszeit im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</si>
</sst>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hh]:mm"/>
    <numFmt numFmtId="166" formatCode="ddd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166" fontId="0" fillId="2" borderId="1" xfId="0" applyNumberForma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right" indent="1"/>
    </xf>
    <xf numFmtId="0" fontId="7" fillId="0" borderId="0" xfId="0" applyFont="1" applyAlignment="1" applyProtection="1">
      <alignment vertical="top"/>
    </xf>
    <xf numFmtId="0" fontId="3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Protection="1"/>
    <xf numFmtId="0" fontId="0" fillId="0" borderId="0" xfId="0" applyBorder="1" applyProtection="1"/>
    <xf numFmtId="164" fontId="2" fillId="2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3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Border="1" applyProtection="1"/>
    <xf numFmtId="10" fontId="3" fillId="0" borderId="5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5" fontId="8" fillId="0" borderId="4" xfId="0" applyNumberFormat="1" applyFont="1" applyBorder="1" applyAlignment="1" applyProtection="1">
      <alignment horizontal="center"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indent="1"/>
    </xf>
    <xf numFmtId="0" fontId="10" fillId="0" borderId="7" xfId="0" applyFont="1" applyBorder="1" applyAlignment="1" applyProtection="1">
      <alignment horizontal="left" vertical="center" indent="1"/>
    </xf>
    <xf numFmtId="0" fontId="1" fillId="0" borderId="0" xfId="0" applyFont="1" applyProtection="1"/>
    <xf numFmtId="0" fontId="3" fillId="0" borderId="0" xfId="0" applyNumberFormat="1" applyFont="1" applyProtection="1"/>
    <xf numFmtId="1" fontId="0" fillId="2" borderId="0" xfId="0" applyNumberFormat="1" applyFill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/>
    <xf numFmtId="0" fontId="1" fillId="0" borderId="12" xfId="0" applyFont="1" applyBorder="1" applyProtection="1"/>
    <xf numFmtId="0" fontId="0" fillId="0" borderId="12" xfId="0" applyBorder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4" fillId="0" borderId="1" xfId="0" applyFont="1" applyBorder="1" applyAlignment="1" applyProtection="1">
      <alignment horizontal="center" vertical="center" wrapText="1"/>
    </xf>
    <xf numFmtId="10" fontId="2" fillId="0" borderId="0" xfId="1" applyNumberFormat="1" applyFont="1" applyBorder="1" applyAlignment="1" applyProtection="1">
      <alignment horizontal="center" vertical="center"/>
    </xf>
    <xf numFmtId="10" fontId="2" fillId="0" borderId="0" xfId="1" applyNumberFormat="1" applyFont="1" applyBorder="1" applyAlignment="1" applyProtection="1">
      <alignment horizontal="center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left" shrinkToFit="1"/>
      <protection locked="0"/>
    </xf>
    <xf numFmtId="20" fontId="3" fillId="4" borderId="4" xfId="0" applyNumberFormat="1" applyFont="1" applyFill="1" applyBorder="1" applyAlignment="1" applyProtection="1">
      <alignment horizontal="center" vertical="center"/>
      <protection locked="0"/>
    </xf>
    <xf numFmtId="165" fontId="3" fillId="4" borderId="5" xfId="0" applyNumberFormat="1" applyFont="1" applyFill="1" applyBorder="1" applyAlignment="1" applyProtection="1">
      <alignment horizontal="center" vertical="center"/>
      <protection locked="0"/>
    </xf>
    <xf numFmtId="10" fontId="3" fillId="4" borderId="4" xfId="1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right" vertical="center" indent="1"/>
    </xf>
    <xf numFmtId="0" fontId="3" fillId="0" borderId="7" xfId="0" applyNumberFormat="1" applyFont="1" applyBorder="1" applyProtection="1"/>
    <xf numFmtId="0" fontId="3" fillId="0" borderId="4" xfId="0" applyFont="1" applyBorder="1" applyProtection="1"/>
    <xf numFmtId="0" fontId="3" fillId="0" borderId="6" xfId="0" applyFont="1" applyBorder="1" applyProtection="1"/>
    <xf numFmtId="0" fontId="2" fillId="0" borderId="10" xfId="0" applyFont="1" applyFill="1" applyBorder="1" applyProtection="1"/>
    <xf numFmtId="0" fontId="0" fillId="0" borderId="10" xfId="0" applyBorder="1" applyProtection="1"/>
    <xf numFmtId="0" fontId="3" fillId="0" borderId="0" xfId="0" applyFont="1" applyBorder="1" applyAlignment="1" applyProtection="1">
      <alignment horizontal="left" vertical="center"/>
    </xf>
    <xf numFmtId="10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/>
    <xf numFmtId="164" fontId="1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Border="1"/>
    <xf numFmtId="165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165" fontId="2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0" fontId="1" fillId="0" borderId="0" xfId="0" applyFont="1"/>
    <xf numFmtId="0" fontId="2" fillId="0" borderId="0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</xf>
    <xf numFmtId="165" fontId="2" fillId="0" borderId="1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1" fillId="0" borderId="9" xfId="0" applyFont="1" applyBorder="1" applyProtection="1"/>
    <xf numFmtId="0" fontId="0" fillId="0" borderId="15" xfId="0" applyBorder="1" applyProtection="1"/>
    <xf numFmtId="0" fontId="1" fillId="0" borderId="15" xfId="0" applyFont="1" applyBorder="1" applyProtection="1"/>
    <xf numFmtId="0" fontId="0" fillId="0" borderId="13" xfId="0" applyBorder="1" applyProtection="1"/>
    <xf numFmtId="0" fontId="1" fillId="0" borderId="0" xfId="0" applyFont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2" fontId="1" fillId="4" borderId="5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Protection="1">
      <protection locked="0"/>
    </xf>
    <xf numFmtId="0" fontId="2" fillId="8" borderId="0" xfId="0" applyFont="1" applyFill="1" applyAlignment="1" applyProtection="1">
      <protection locked="0"/>
    </xf>
    <xf numFmtId="0" fontId="4" fillId="0" borderId="2" xfId="0" applyNumberFormat="1" applyFont="1" applyBorder="1" applyAlignment="1" applyProtection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5" fontId="1" fillId="0" borderId="9" xfId="0" applyNumberFormat="1" applyFont="1" applyFill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7" fontId="6" fillId="4" borderId="9" xfId="0" applyNumberFormat="1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0" fontId="2" fillId="7" borderId="9" xfId="1" applyNumberFormat="1" applyFont="1" applyFill="1" applyBorder="1" applyAlignment="1" applyProtection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0" xfId="0" applyAlignment="1"/>
    <xf numFmtId="10" fontId="2" fillId="0" borderId="0" xfId="1" applyNumberFormat="1" applyFont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center"/>
    </xf>
    <xf numFmtId="0" fontId="0" fillId="6" borderId="13" xfId="0" applyFill="1" applyBorder="1" applyAlignment="1">
      <alignment horizontal="center"/>
    </xf>
    <xf numFmtId="0" fontId="0" fillId="6" borderId="13" xfId="0" applyFill="1" applyBorder="1" applyAlignment="1"/>
    <xf numFmtId="0" fontId="0" fillId="6" borderId="10" xfId="0" applyFill="1" applyBorder="1" applyAlignment="1"/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/>
    </xf>
    <xf numFmtId="14" fontId="3" fillId="0" borderId="14" xfId="0" applyNumberFormat="1" applyFont="1" applyFill="1" applyBorder="1" applyAlignment="1" applyProtection="1">
      <alignment horizontal="left" vertical="center"/>
    </xf>
    <xf numFmtId="0" fontId="0" fillId="0" borderId="14" xfId="0" applyBorder="1" applyAlignment="1"/>
    <xf numFmtId="14" fontId="0" fillId="0" borderId="0" xfId="0" applyNumberFormat="1" applyBorder="1" applyAlignment="1" applyProtection="1">
      <alignment horizontal="left"/>
    </xf>
    <xf numFmtId="0" fontId="0" fillId="0" borderId="0" xfId="0" applyBorder="1" applyAlignment="1"/>
    <xf numFmtId="0" fontId="7" fillId="3" borderId="0" xfId="0" applyFont="1" applyFill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left"/>
    </xf>
    <xf numFmtId="165" fontId="2" fillId="0" borderId="3" xfId="0" applyNumberFormat="1" applyFont="1" applyFill="1" applyBorder="1" applyAlignment="1" applyProtection="1">
      <alignment horizontal="left"/>
    </xf>
    <xf numFmtId="10" fontId="2" fillId="0" borderId="0" xfId="1" applyNumberFormat="1" applyFont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6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indexed="31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70"/>
  <sheetViews>
    <sheetView showGridLines="0" tabSelected="1" zoomScaleNormal="100" workbookViewId="0">
      <selection activeCell="C25" sqref="C25"/>
    </sheetView>
  </sheetViews>
  <sheetFormatPr baseColWidth="10" defaultRowHeight="12.75" x14ac:dyDescent="0.2"/>
  <cols>
    <col min="1" max="1" width="4" style="8" customWidth="1"/>
    <col min="2" max="2" width="12.140625" style="8" customWidth="1"/>
    <col min="3" max="3" width="17.42578125" style="8" customWidth="1"/>
    <col min="4" max="4" width="10.5703125" style="8" customWidth="1"/>
    <col min="5" max="5" width="2" style="8" customWidth="1"/>
    <col min="6" max="6" width="17.7109375" style="8" customWidth="1"/>
    <col min="7" max="7" width="18.85546875" style="8" customWidth="1"/>
    <col min="8" max="8" width="47.7109375" style="7" customWidth="1"/>
    <col min="9" max="9" width="2.7109375" style="7" customWidth="1"/>
    <col min="10" max="10" width="22.85546875" style="7" customWidth="1"/>
    <col min="11" max="13" width="11.5703125" style="7" hidden="1" customWidth="1"/>
    <col min="14" max="16384" width="11.42578125" style="8"/>
  </cols>
  <sheetData>
    <row r="1" spans="1:35" ht="29.25" customHeight="1" x14ac:dyDescent="0.2">
      <c r="A1" s="151" t="s">
        <v>18</v>
      </c>
      <c r="B1" s="151"/>
      <c r="C1" s="151"/>
      <c r="D1" s="151"/>
      <c r="E1" s="151"/>
      <c r="F1" s="151"/>
      <c r="G1" s="151"/>
      <c r="H1" s="116"/>
      <c r="I1" s="6"/>
      <c r="J1" s="6"/>
    </row>
    <row r="2" spans="1:35" x14ac:dyDescent="0.2">
      <c r="A2" s="136" t="s">
        <v>15</v>
      </c>
      <c r="B2" s="137"/>
      <c r="C2" s="126"/>
      <c r="D2" s="127"/>
      <c r="E2" s="23"/>
      <c r="F2" s="122" t="s">
        <v>11</v>
      </c>
      <c r="G2" s="123"/>
      <c r="L2" s="8"/>
      <c r="M2" s="8"/>
    </row>
    <row r="3" spans="1:35" x14ac:dyDescent="0.2">
      <c r="A3" s="74" t="s">
        <v>36</v>
      </c>
      <c r="B3" s="75"/>
      <c r="C3" s="134"/>
      <c r="D3" s="135"/>
      <c r="E3" s="23"/>
      <c r="F3" s="32" t="s">
        <v>12</v>
      </c>
      <c r="G3" s="53"/>
      <c r="L3" s="8"/>
      <c r="M3" s="8"/>
    </row>
    <row r="4" spans="1:35" x14ac:dyDescent="0.2">
      <c r="A4" s="74" t="s">
        <v>27</v>
      </c>
      <c r="B4" s="75"/>
      <c r="C4" s="134"/>
      <c r="D4" s="135"/>
      <c r="E4" s="23"/>
      <c r="F4" s="80"/>
      <c r="G4" s="80"/>
      <c r="L4" s="8"/>
      <c r="M4" s="8"/>
    </row>
    <row r="5" spans="1:35" x14ac:dyDescent="0.2">
      <c r="A5" s="138" t="s">
        <v>1</v>
      </c>
      <c r="B5" s="139"/>
      <c r="C5" s="128"/>
      <c r="D5" s="129"/>
      <c r="E5" s="23"/>
      <c r="L5" s="8"/>
      <c r="M5" s="8"/>
    </row>
    <row r="6" spans="1:35" ht="6.75" customHeight="1" x14ac:dyDescent="0.2"/>
    <row r="7" spans="1:35" x14ac:dyDescent="0.2">
      <c r="A7" s="130" t="s">
        <v>23</v>
      </c>
      <c r="B7" s="131"/>
      <c r="C7" s="131"/>
      <c r="D7" s="131"/>
      <c r="E7" s="132"/>
      <c r="F7" s="132"/>
      <c r="G7" s="133"/>
    </row>
    <row r="8" spans="1:35" x14ac:dyDescent="0.2">
      <c r="A8" s="120" t="s">
        <v>9</v>
      </c>
      <c r="B8" s="121"/>
      <c r="C8" s="121"/>
      <c r="D8" s="54"/>
      <c r="E8" s="28"/>
      <c r="F8" s="140" t="s">
        <v>7</v>
      </c>
      <c r="G8" s="141"/>
    </row>
    <row r="9" spans="1:35" ht="25.5" x14ac:dyDescent="0.2">
      <c r="A9" s="120" t="s">
        <v>3</v>
      </c>
      <c r="B9" s="121"/>
      <c r="C9" s="121"/>
      <c r="D9" s="30">
        <f>G3*D8</f>
        <v>0</v>
      </c>
      <c r="E9" s="22"/>
      <c r="F9" s="31" t="s">
        <v>8</v>
      </c>
      <c r="G9" s="54"/>
    </row>
    <row r="10" spans="1:35" x14ac:dyDescent="0.2">
      <c r="A10" s="142" t="s">
        <v>40</v>
      </c>
      <c r="B10" s="143"/>
      <c r="C10" s="143"/>
      <c r="D10" s="52"/>
      <c r="E10" s="24"/>
      <c r="F10" s="33" t="s">
        <v>10</v>
      </c>
      <c r="G10" s="29">
        <f>D9*G9</f>
        <v>0</v>
      </c>
      <c r="L10" s="8"/>
      <c r="M10" s="8"/>
    </row>
    <row r="11" spans="1:35" x14ac:dyDescent="0.2">
      <c r="A11" s="118" t="s">
        <v>20</v>
      </c>
      <c r="B11" s="119"/>
      <c r="C11" s="119"/>
      <c r="D11" s="72" t="str">
        <f>IF(D10,D9/D10,"")</f>
        <v/>
      </c>
      <c r="E11" s="24"/>
      <c r="F11" s="81" t="s">
        <v>38</v>
      </c>
      <c r="G11" s="27" t="str">
        <f>IF(G3,D9*G9/G3,"")</f>
        <v/>
      </c>
      <c r="J11" s="35"/>
      <c r="L11" s="8"/>
      <c r="M11" s="8"/>
    </row>
    <row r="12" spans="1:35" x14ac:dyDescent="0.2">
      <c r="A12" s="144" t="s">
        <v>37</v>
      </c>
      <c r="B12" s="145"/>
      <c r="C12" s="145"/>
      <c r="D12" s="91"/>
      <c r="E12" s="24"/>
      <c r="F12" s="62"/>
      <c r="G12" s="63"/>
      <c r="J12" s="35"/>
      <c r="L12" s="8"/>
      <c r="M12" s="8"/>
    </row>
    <row r="13" spans="1:35" customFormat="1" x14ac:dyDescent="0.2"/>
    <row r="14" spans="1:35" x14ac:dyDescent="0.2">
      <c r="A14" s="39">
        <f>+K29</f>
        <v>31</v>
      </c>
      <c r="B14" s="85" t="s">
        <v>22</v>
      </c>
      <c r="C14" s="88"/>
      <c r="D14" s="61"/>
    </row>
    <row r="15" spans="1:35" x14ac:dyDescent="0.2">
      <c r="A15" s="39">
        <f>M48</f>
        <v>23</v>
      </c>
      <c r="B15" s="87" t="s">
        <v>37</v>
      </c>
      <c r="C15" s="86"/>
      <c r="D15" s="86"/>
    </row>
    <row r="16" spans="1:35" s="11" customFormat="1" ht="25.5" x14ac:dyDescent="0.2">
      <c r="A16" s="107">
        <v>42369</v>
      </c>
      <c r="B16" s="108"/>
      <c r="C16" s="25" t="s">
        <v>39</v>
      </c>
      <c r="D16" s="124" t="s">
        <v>0</v>
      </c>
      <c r="E16" s="125"/>
      <c r="F16" s="9" t="s">
        <v>14</v>
      </c>
      <c r="G16" s="9" t="s">
        <v>5</v>
      </c>
      <c r="H16" s="47" t="s">
        <v>19</v>
      </c>
      <c r="I16" s="10"/>
      <c r="J16" s="10"/>
      <c r="K16" s="10"/>
      <c r="L16" s="94" t="s">
        <v>21</v>
      </c>
      <c r="M16" s="95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14" s="13" customFormat="1" x14ac:dyDescent="0.2">
      <c r="A17" s="1">
        <f>B17</f>
        <v>42369</v>
      </c>
      <c r="B17" s="3">
        <f>A16</f>
        <v>42369</v>
      </c>
      <c r="C17" s="55"/>
      <c r="D17" s="96" t="str">
        <f>IF(C17="","",IF(WEEKDAY(B17,2)&lt;6,$D$10,""))</f>
        <v/>
      </c>
      <c r="E17" s="97"/>
      <c r="F17" s="50"/>
      <c r="G17" s="4" t="str">
        <f>IF(C17="berechtigt abwesend",$D$10*$G$9, "")</f>
        <v/>
      </c>
      <c r="H17" s="50"/>
      <c r="I17" s="12"/>
      <c r="J17" s="76"/>
      <c r="K17" s="36">
        <f>IF(MONTH($A$16)=1,31,0)</f>
        <v>31</v>
      </c>
      <c r="L17" s="57">
        <f>IF(WEEKDAY(B17,2)&lt;6,1,0)</f>
        <v>1</v>
      </c>
      <c r="M17" s="58">
        <f>IFERROR(L17,0)</f>
        <v>1</v>
      </c>
    </row>
    <row r="18" spans="1:14" s="13" customFormat="1" x14ac:dyDescent="0.2">
      <c r="A18" s="1">
        <f t="shared" ref="A18:A47" si="0">B18</f>
        <v>42370</v>
      </c>
      <c r="B18" s="3">
        <f>B17+1</f>
        <v>42370</v>
      </c>
      <c r="C18" s="55"/>
      <c r="D18" s="96" t="str">
        <f t="shared" ref="D18:D47" si="1">IF(C18="","",IF(WEEKDAY(B18,2)&lt;6,$D$10,""))</f>
        <v/>
      </c>
      <c r="E18" s="97"/>
      <c r="F18" s="50"/>
      <c r="G18" s="4" t="str">
        <f t="shared" ref="G18:G47" si="2">IF(C18="berechtigt abwesend",$D$10*$G$9, "")</f>
        <v/>
      </c>
      <c r="H18" s="50"/>
      <c r="I18" s="12"/>
      <c r="J18" s="42"/>
      <c r="K18" s="36">
        <f>IF(MONTH($A$16)=2,28,0)</f>
        <v>0</v>
      </c>
      <c r="L18" s="57">
        <f t="shared" ref="L18:L47" si="3">IF(WEEKDAY(B18,2)&lt;6,1,0)</f>
        <v>1</v>
      </c>
      <c r="M18" s="58">
        <f t="shared" ref="M18:M47" si="4">IFERROR(L18,0)</f>
        <v>1</v>
      </c>
    </row>
    <row r="19" spans="1:14" s="13" customFormat="1" ht="12.75" customHeight="1" x14ac:dyDescent="0.2">
      <c r="A19" s="1">
        <f t="shared" si="0"/>
        <v>42371</v>
      </c>
      <c r="B19" s="3">
        <f t="shared" ref="B19:B44" si="5">B18+1</f>
        <v>42371</v>
      </c>
      <c r="C19" s="55"/>
      <c r="D19" s="96" t="str">
        <f t="shared" si="1"/>
        <v/>
      </c>
      <c r="E19" s="97"/>
      <c r="F19" s="50"/>
      <c r="G19" s="4" t="str">
        <f t="shared" si="2"/>
        <v/>
      </c>
      <c r="H19" s="50"/>
      <c r="I19" s="12"/>
      <c r="J19" s="77"/>
      <c r="K19" s="36">
        <f>IF(MONTH($A$16)=3,31,0)</f>
        <v>0</v>
      </c>
      <c r="L19" s="57">
        <f t="shared" si="3"/>
        <v>1</v>
      </c>
      <c r="M19" s="58">
        <f t="shared" si="4"/>
        <v>1</v>
      </c>
    </row>
    <row r="20" spans="1:14" s="13" customFormat="1" ht="12.75" customHeight="1" x14ac:dyDescent="0.2">
      <c r="A20" s="1">
        <f t="shared" si="0"/>
        <v>42372</v>
      </c>
      <c r="B20" s="3">
        <f t="shared" si="5"/>
        <v>42372</v>
      </c>
      <c r="C20" s="55"/>
      <c r="D20" s="96" t="str">
        <f t="shared" si="1"/>
        <v/>
      </c>
      <c r="E20" s="97"/>
      <c r="F20" s="50"/>
      <c r="G20" s="4" t="str">
        <f t="shared" si="2"/>
        <v/>
      </c>
      <c r="H20" s="50"/>
      <c r="I20" s="12"/>
      <c r="J20" s="77"/>
      <c r="K20" s="36">
        <f>IF(MONTH($A$16)=4,30,0)</f>
        <v>0</v>
      </c>
      <c r="L20" s="57">
        <f t="shared" si="3"/>
        <v>0</v>
      </c>
      <c r="M20" s="58">
        <f t="shared" si="4"/>
        <v>0</v>
      </c>
    </row>
    <row r="21" spans="1:14" s="13" customFormat="1" x14ac:dyDescent="0.2">
      <c r="A21" s="1">
        <f t="shared" si="0"/>
        <v>42373</v>
      </c>
      <c r="B21" s="3">
        <f t="shared" si="5"/>
        <v>42373</v>
      </c>
      <c r="C21" s="55"/>
      <c r="D21" s="96" t="str">
        <f t="shared" si="1"/>
        <v/>
      </c>
      <c r="E21" s="97"/>
      <c r="F21" s="50"/>
      <c r="G21" s="4" t="str">
        <f t="shared" si="2"/>
        <v/>
      </c>
      <c r="H21" s="50"/>
      <c r="I21" s="12"/>
      <c r="J21" s="77"/>
      <c r="K21" s="36">
        <f>IF(MONTH($A$16)=5,31,0)</f>
        <v>0</v>
      </c>
      <c r="L21" s="57">
        <f t="shared" si="3"/>
        <v>0</v>
      </c>
      <c r="M21" s="58">
        <f t="shared" si="4"/>
        <v>0</v>
      </c>
    </row>
    <row r="22" spans="1:14" s="13" customFormat="1" x14ac:dyDescent="0.2">
      <c r="A22" s="1">
        <f t="shared" si="0"/>
        <v>42374</v>
      </c>
      <c r="B22" s="3">
        <f t="shared" si="5"/>
        <v>42374</v>
      </c>
      <c r="C22" s="55"/>
      <c r="D22" s="96" t="str">
        <f t="shared" si="1"/>
        <v/>
      </c>
      <c r="E22" s="97"/>
      <c r="F22" s="50"/>
      <c r="G22" s="4" t="str">
        <f t="shared" si="2"/>
        <v/>
      </c>
      <c r="H22" s="50"/>
      <c r="I22" s="12"/>
      <c r="J22" s="78"/>
      <c r="K22" s="36">
        <f>IF(MONTH($A$16)=6,30,0)</f>
        <v>0</v>
      </c>
      <c r="L22" s="57">
        <f t="shared" si="3"/>
        <v>1</v>
      </c>
      <c r="M22" s="58">
        <f t="shared" si="4"/>
        <v>1</v>
      </c>
    </row>
    <row r="23" spans="1:14" s="13" customFormat="1" x14ac:dyDescent="0.2">
      <c r="A23" s="1">
        <f t="shared" si="0"/>
        <v>42375</v>
      </c>
      <c r="B23" s="3">
        <f t="shared" si="5"/>
        <v>42375</v>
      </c>
      <c r="C23" s="55"/>
      <c r="D23" s="96" t="str">
        <f t="shared" si="1"/>
        <v/>
      </c>
      <c r="E23" s="97"/>
      <c r="F23" s="50"/>
      <c r="G23" s="4" t="str">
        <f t="shared" si="2"/>
        <v/>
      </c>
      <c r="H23" s="50"/>
      <c r="I23" s="12"/>
      <c r="J23" s="78"/>
      <c r="K23" s="36">
        <f>IF(MONTH($A$16)=7,31,0)</f>
        <v>0</v>
      </c>
      <c r="L23" s="57">
        <f t="shared" si="3"/>
        <v>1</v>
      </c>
      <c r="M23" s="58">
        <f t="shared" si="4"/>
        <v>1</v>
      </c>
    </row>
    <row r="24" spans="1:14" s="13" customFormat="1" x14ac:dyDescent="0.2">
      <c r="A24" s="1">
        <f t="shared" si="0"/>
        <v>42376</v>
      </c>
      <c r="B24" s="3">
        <f t="shared" si="5"/>
        <v>42376</v>
      </c>
      <c r="C24" s="55"/>
      <c r="D24" s="96" t="str">
        <f t="shared" si="1"/>
        <v/>
      </c>
      <c r="E24" s="97"/>
      <c r="F24" s="50"/>
      <c r="G24" s="4" t="str">
        <f t="shared" si="2"/>
        <v/>
      </c>
      <c r="H24" s="50"/>
      <c r="I24" s="12"/>
      <c r="J24" s="78"/>
      <c r="K24" s="36">
        <f>IF(MONTH($A$16)=8,31,0)</f>
        <v>0</v>
      </c>
      <c r="L24" s="57">
        <f t="shared" si="3"/>
        <v>1</v>
      </c>
      <c r="M24" s="58">
        <f t="shared" si="4"/>
        <v>1</v>
      </c>
      <c r="N24" s="12"/>
    </row>
    <row r="25" spans="1:14" s="13" customFormat="1" x14ac:dyDescent="0.2">
      <c r="A25" s="1">
        <f t="shared" si="0"/>
        <v>42377</v>
      </c>
      <c r="B25" s="3">
        <f t="shared" si="5"/>
        <v>42377</v>
      </c>
      <c r="C25" s="55"/>
      <c r="D25" s="96" t="str">
        <f t="shared" si="1"/>
        <v/>
      </c>
      <c r="E25" s="97"/>
      <c r="F25" s="50"/>
      <c r="G25" s="4" t="str">
        <f t="shared" si="2"/>
        <v/>
      </c>
      <c r="H25" s="50"/>
      <c r="I25" s="12"/>
      <c r="J25" s="78"/>
      <c r="K25" s="36">
        <f>IF(MONTH($A$16)=9,30,0)</f>
        <v>0</v>
      </c>
      <c r="L25" s="57">
        <f t="shared" si="3"/>
        <v>1</v>
      </c>
      <c r="M25" s="58">
        <f t="shared" si="4"/>
        <v>1</v>
      </c>
    </row>
    <row r="26" spans="1:14" s="13" customFormat="1" x14ac:dyDescent="0.2">
      <c r="A26" s="1">
        <f t="shared" si="0"/>
        <v>42378</v>
      </c>
      <c r="B26" s="3">
        <f t="shared" si="5"/>
        <v>42378</v>
      </c>
      <c r="C26" s="55"/>
      <c r="D26" s="96" t="str">
        <f t="shared" si="1"/>
        <v/>
      </c>
      <c r="E26" s="97"/>
      <c r="F26" s="50"/>
      <c r="G26" s="4" t="str">
        <f t="shared" si="2"/>
        <v/>
      </c>
      <c r="H26" s="50"/>
      <c r="I26" s="12"/>
      <c r="J26" s="12"/>
      <c r="K26" s="36">
        <f>IF(MONTH($A$16)=10,31,0)</f>
        <v>0</v>
      </c>
      <c r="L26" s="57">
        <f t="shared" si="3"/>
        <v>1</v>
      </c>
      <c r="M26" s="58">
        <f t="shared" si="4"/>
        <v>1</v>
      </c>
    </row>
    <row r="27" spans="1:14" s="13" customFormat="1" x14ac:dyDescent="0.2">
      <c r="A27" s="1">
        <f t="shared" si="0"/>
        <v>42379</v>
      </c>
      <c r="B27" s="3">
        <f t="shared" si="5"/>
        <v>42379</v>
      </c>
      <c r="C27" s="51"/>
      <c r="D27" s="96" t="str">
        <f t="shared" si="1"/>
        <v/>
      </c>
      <c r="E27" s="97"/>
      <c r="F27" s="50"/>
      <c r="G27" s="4" t="str">
        <f t="shared" si="2"/>
        <v/>
      </c>
      <c r="H27" s="50"/>
      <c r="I27" s="12"/>
      <c r="J27" s="12"/>
      <c r="K27" s="36">
        <f>IF(MONTH($A$16)=11,30,0)</f>
        <v>0</v>
      </c>
      <c r="L27" s="57">
        <f t="shared" si="3"/>
        <v>0</v>
      </c>
      <c r="M27" s="58">
        <f t="shared" si="4"/>
        <v>0</v>
      </c>
    </row>
    <row r="28" spans="1:14" s="13" customFormat="1" x14ac:dyDescent="0.2">
      <c r="A28" s="1">
        <f t="shared" si="0"/>
        <v>42380</v>
      </c>
      <c r="B28" s="3">
        <f t="shared" si="5"/>
        <v>42380</v>
      </c>
      <c r="C28" s="55"/>
      <c r="D28" s="96" t="str">
        <f t="shared" si="1"/>
        <v/>
      </c>
      <c r="E28" s="97"/>
      <c r="F28" s="50"/>
      <c r="G28" s="4" t="str">
        <f t="shared" si="2"/>
        <v/>
      </c>
      <c r="H28" s="50"/>
      <c r="I28" s="12"/>
      <c r="J28" s="12"/>
      <c r="K28" s="38">
        <f>IF(MONTH($A$16)=12,31,0)</f>
        <v>0</v>
      </c>
      <c r="L28" s="57">
        <f t="shared" si="3"/>
        <v>0</v>
      </c>
      <c r="M28" s="58">
        <f t="shared" si="4"/>
        <v>0</v>
      </c>
    </row>
    <row r="29" spans="1:14" s="13" customFormat="1" x14ac:dyDescent="0.2">
      <c r="A29" s="1">
        <f t="shared" si="0"/>
        <v>42381</v>
      </c>
      <c r="B29" s="3">
        <f t="shared" si="5"/>
        <v>42381</v>
      </c>
      <c r="C29" s="55"/>
      <c r="D29" s="96" t="str">
        <f t="shared" si="1"/>
        <v/>
      </c>
      <c r="E29" s="97"/>
      <c r="F29" s="50"/>
      <c r="G29" s="4" t="str">
        <f t="shared" si="2"/>
        <v/>
      </c>
      <c r="H29" s="50"/>
      <c r="I29" s="12"/>
      <c r="J29" s="12"/>
      <c r="K29" s="37">
        <f>SUM(K17:K28)</f>
        <v>31</v>
      </c>
      <c r="L29" s="57">
        <f t="shared" si="3"/>
        <v>1</v>
      </c>
      <c r="M29" s="58">
        <f t="shared" si="4"/>
        <v>1</v>
      </c>
    </row>
    <row r="30" spans="1:14" s="13" customFormat="1" x14ac:dyDescent="0.2">
      <c r="A30" s="1">
        <f t="shared" si="0"/>
        <v>42382</v>
      </c>
      <c r="B30" s="3">
        <f t="shared" si="5"/>
        <v>42382</v>
      </c>
      <c r="C30" s="55"/>
      <c r="D30" s="96" t="str">
        <f t="shared" si="1"/>
        <v/>
      </c>
      <c r="E30" s="97"/>
      <c r="F30" s="50"/>
      <c r="G30" s="4" t="str">
        <f t="shared" si="2"/>
        <v/>
      </c>
      <c r="H30" s="50"/>
      <c r="I30" s="12"/>
      <c r="J30" s="12"/>
      <c r="K30" s="12"/>
      <c r="L30" s="57">
        <f t="shared" si="3"/>
        <v>1</v>
      </c>
      <c r="M30" s="58">
        <f t="shared" si="4"/>
        <v>1</v>
      </c>
    </row>
    <row r="31" spans="1:14" s="13" customFormat="1" x14ac:dyDescent="0.2">
      <c r="A31" s="1">
        <f t="shared" si="0"/>
        <v>42383</v>
      </c>
      <c r="B31" s="3">
        <f t="shared" si="5"/>
        <v>42383</v>
      </c>
      <c r="C31" s="55"/>
      <c r="D31" s="96" t="str">
        <f t="shared" si="1"/>
        <v/>
      </c>
      <c r="E31" s="97"/>
      <c r="F31" s="50"/>
      <c r="G31" s="4" t="str">
        <f t="shared" si="2"/>
        <v/>
      </c>
      <c r="H31" s="50"/>
      <c r="I31" s="12"/>
      <c r="J31" s="12"/>
      <c r="K31" s="12"/>
      <c r="L31" s="57">
        <f t="shared" si="3"/>
        <v>1</v>
      </c>
      <c r="M31" s="58">
        <f t="shared" si="4"/>
        <v>1</v>
      </c>
    </row>
    <row r="32" spans="1:14" s="13" customFormat="1" x14ac:dyDescent="0.2">
      <c r="A32" s="1">
        <f t="shared" si="0"/>
        <v>42384</v>
      </c>
      <c r="B32" s="3">
        <f t="shared" si="5"/>
        <v>42384</v>
      </c>
      <c r="C32" s="55"/>
      <c r="D32" s="96" t="str">
        <f t="shared" si="1"/>
        <v/>
      </c>
      <c r="E32" s="97"/>
      <c r="F32" s="50"/>
      <c r="G32" s="4" t="str">
        <f t="shared" si="2"/>
        <v/>
      </c>
      <c r="H32" s="50"/>
      <c r="I32" s="12"/>
      <c r="J32" s="12"/>
      <c r="K32" s="12"/>
      <c r="L32" s="57">
        <f t="shared" si="3"/>
        <v>1</v>
      </c>
      <c r="M32" s="58">
        <f t="shared" si="4"/>
        <v>1</v>
      </c>
    </row>
    <row r="33" spans="1:13" s="13" customFormat="1" x14ac:dyDescent="0.2">
      <c r="A33" s="1">
        <f t="shared" si="0"/>
        <v>42385</v>
      </c>
      <c r="B33" s="3">
        <f t="shared" si="5"/>
        <v>42385</v>
      </c>
      <c r="C33" s="55"/>
      <c r="D33" s="96" t="str">
        <f t="shared" si="1"/>
        <v/>
      </c>
      <c r="E33" s="97"/>
      <c r="F33" s="50"/>
      <c r="G33" s="4" t="str">
        <f t="shared" si="2"/>
        <v/>
      </c>
      <c r="H33" s="50"/>
      <c r="I33" s="12"/>
      <c r="J33" s="12"/>
      <c r="K33" s="12"/>
      <c r="L33" s="57">
        <f t="shared" si="3"/>
        <v>1</v>
      </c>
      <c r="M33" s="58">
        <f t="shared" si="4"/>
        <v>1</v>
      </c>
    </row>
    <row r="34" spans="1:13" s="13" customFormat="1" x14ac:dyDescent="0.2">
      <c r="A34" s="1">
        <f t="shared" si="0"/>
        <v>42386</v>
      </c>
      <c r="B34" s="3">
        <f t="shared" si="5"/>
        <v>42386</v>
      </c>
      <c r="C34" s="55"/>
      <c r="D34" s="96" t="str">
        <f t="shared" si="1"/>
        <v/>
      </c>
      <c r="E34" s="97"/>
      <c r="F34" s="50"/>
      <c r="G34" s="4" t="str">
        <f t="shared" si="2"/>
        <v/>
      </c>
      <c r="H34" s="50"/>
      <c r="I34" s="12"/>
      <c r="J34" s="12"/>
      <c r="K34" s="12"/>
      <c r="L34" s="57">
        <f t="shared" si="3"/>
        <v>0</v>
      </c>
      <c r="M34" s="58">
        <f t="shared" si="4"/>
        <v>0</v>
      </c>
    </row>
    <row r="35" spans="1:13" s="13" customFormat="1" x14ac:dyDescent="0.2">
      <c r="A35" s="1">
        <f t="shared" si="0"/>
        <v>42387</v>
      </c>
      <c r="B35" s="3">
        <f t="shared" si="5"/>
        <v>42387</v>
      </c>
      <c r="C35" s="55"/>
      <c r="D35" s="96" t="str">
        <f t="shared" si="1"/>
        <v/>
      </c>
      <c r="E35" s="97"/>
      <c r="F35" s="50"/>
      <c r="G35" s="4" t="str">
        <f t="shared" si="2"/>
        <v/>
      </c>
      <c r="H35" s="50"/>
      <c r="I35" s="12"/>
      <c r="J35" s="12"/>
      <c r="K35" s="12"/>
      <c r="L35" s="57">
        <f t="shared" si="3"/>
        <v>0</v>
      </c>
      <c r="M35" s="58">
        <f t="shared" si="4"/>
        <v>0</v>
      </c>
    </row>
    <row r="36" spans="1:13" s="13" customFormat="1" x14ac:dyDescent="0.2">
      <c r="A36" s="1">
        <f t="shared" si="0"/>
        <v>42388</v>
      </c>
      <c r="B36" s="3">
        <f t="shared" si="5"/>
        <v>42388</v>
      </c>
      <c r="C36" s="55"/>
      <c r="D36" s="96" t="str">
        <f t="shared" si="1"/>
        <v/>
      </c>
      <c r="E36" s="97"/>
      <c r="F36" s="50"/>
      <c r="G36" s="4" t="str">
        <f t="shared" si="2"/>
        <v/>
      </c>
      <c r="H36" s="50"/>
      <c r="I36" s="12"/>
      <c r="J36" s="12"/>
      <c r="K36" s="12"/>
      <c r="L36" s="57">
        <f t="shared" si="3"/>
        <v>1</v>
      </c>
      <c r="M36" s="58">
        <f t="shared" si="4"/>
        <v>1</v>
      </c>
    </row>
    <row r="37" spans="1:13" s="13" customFormat="1" x14ac:dyDescent="0.2">
      <c r="A37" s="1">
        <f t="shared" si="0"/>
        <v>42389</v>
      </c>
      <c r="B37" s="3">
        <f t="shared" si="5"/>
        <v>42389</v>
      </c>
      <c r="C37" s="55"/>
      <c r="D37" s="96" t="str">
        <f t="shared" si="1"/>
        <v/>
      </c>
      <c r="E37" s="97"/>
      <c r="F37" s="50"/>
      <c r="G37" s="4" t="str">
        <f t="shared" si="2"/>
        <v/>
      </c>
      <c r="H37" s="50"/>
      <c r="I37" s="12"/>
      <c r="J37" s="12"/>
      <c r="K37" s="12"/>
      <c r="L37" s="57">
        <f t="shared" si="3"/>
        <v>1</v>
      </c>
      <c r="M37" s="58">
        <f t="shared" si="4"/>
        <v>1</v>
      </c>
    </row>
    <row r="38" spans="1:13" s="13" customFormat="1" x14ac:dyDescent="0.2">
      <c r="A38" s="1">
        <f t="shared" si="0"/>
        <v>42390</v>
      </c>
      <c r="B38" s="3">
        <f t="shared" si="5"/>
        <v>42390</v>
      </c>
      <c r="C38" s="55"/>
      <c r="D38" s="96" t="str">
        <f t="shared" si="1"/>
        <v/>
      </c>
      <c r="E38" s="97"/>
      <c r="F38" s="50"/>
      <c r="G38" s="4" t="str">
        <f t="shared" si="2"/>
        <v/>
      </c>
      <c r="H38" s="50"/>
      <c r="I38" s="12"/>
      <c r="J38" s="12"/>
      <c r="K38" s="12"/>
      <c r="L38" s="57">
        <f t="shared" si="3"/>
        <v>1</v>
      </c>
      <c r="M38" s="58">
        <f t="shared" si="4"/>
        <v>1</v>
      </c>
    </row>
    <row r="39" spans="1:13" s="13" customFormat="1" x14ac:dyDescent="0.2">
      <c r="A39" s="1">
        <f t="shared" si="0"/>
        <v>42391</v>
      </c>
      <c r="B39" s="3">
        <f t="shared" si="5"/>
        <v>42391</v>
      </c>
      <c r="C39" s="55"/>
      <c r="D39" s="96" t="str">
        <f t="shared" si="1"/>
        <v/>
      </c>
      <c r="E39" s="97"/>
      <c r="F39" s="50"/>
      <c r="G39" s="4" t="str">
        <f t="shared" si="2"/>
        <v/>
      </c>
      <c r="H39" s="50"/>
      <c r="I39" s="12"/>
      <c r="J39" s="12"/>
      <c r="K39" s="12"/>
      <c r="L39" s="57">
        <f t="shared" si="3"/>
        <v>1</v>
      </c>
      <c r="M39" s="58">
        <f t="shared" si="4"/>
        <v>1</v>
      </c>
    </row>
    <row r="40" spans="1:13" s="13" customFormat="1" x14ac:dyDescent="0.2">
      <c r="A40" s="1">
        <f t="shared" si="0"/>
        <v>42392</v>
      </c>
      <c r="B40" s="3">
        <f t="shared" si="5"/>
        <v>42392</v>
      </c>
      <c r="C40" s="55"/>
      <c r="D40" s="96" t="str">
        <f t="shared" si="1"/>
        <v/>
      </c>
      <c r="E40" s="97"/>
      <c r="F40" s="50"/>
      <c r="G40" s="4" t="str">
        <f t="shared" si="2"/>
        <v/>
      </c>
      <c r="H40" s="50"/>
      <c r="I40" s="12"/>
      <c r="J40" s="12"/>
      <c r="K40" s="12"/>
      <c r="L40" s="57">
        <f t="shared" si="3"/>
        <v>1</v>
      </c>
      <c r="M40" s="58">
        <f t="shared" si="4"/>
        <v>1</v>
      </c>
    </row>
    <row r="41" spans="1:13" s="13" customFormat="1" x14ac:dyDescent="0.2">
      <c r="A41" s="1">
        <f t="shared" si="0"/>
        <v>42393</v>
      </c>
      <c r="B41" s="3">
        <f t="shared" si="5"/>
        <v>42393</v>
      </c>
      <c r="C41" s="55"/>
      <c r="D41" s="96" t="str">
        <f t="shared" si="1"/>
        <v/>
      </c>
      <c r="E41" s="97"/>
      <c r="F41" s="50"/>
      <c r="G41" s="4" t="str">
        <f t="shared" si="2"/>
        <v/>
      </c>
      <c r="H41" s="50"/>
      <c r="I41" s="12"/>
      <c r="J41" s="12"/>
      <c r="K41" s="12"/>
      <c r="L41" s="57">
        <f t="shared" si="3"/>
        <v>0</v>
      </c>
      <c r="M41" s="58">
        <f t="shared" si="4"/>
        <v>0</v>
      </c>
    </row>
    <row r="42" spans="1:13" s="13" customFormat="1" x14ac:dyDescent="0.2">
      <c r="A42" s="1">
        <f t="shared" si="0"/>
        <v>42394</v>
      </c>
      <c r="B42" s="3">
        <f t="shared" si="5"/>
        <v>42394</v>
      </c>
      <c r="C42" s="55"/>
      <c r="D42" s="96" t="str">
        <f t="shared" si="1"/>
        <v/>
      </c>
      <c r="E42" s="97"/>
      <c r="F42" s="50"/>
      <c r="G42" s="4" t="str">
        <f t="shared" si="2"/>
        <v/>
      </c>
      <c r="H42" s="50"/>
      <c r="I42" s="12"/>
      <c r="J42" s="12"/>
      <c r="K42" s="12"/>
      <c r="L42" s="57">
        <f t="shared" si="3"/>
        <v>0</v>
      </c>
      <c r="M42" s="58">
        <f t="shared" si="4"/>
        <v>0</v>
      </c>
    </row>
    <row r="43" spans="1:13" s="13" customFormat="1" x14ac:dyDescent="0.2">
      <c r="A43" s="1">
        <f t="shared" si="0"/>
        <v>42395</v>
      </c>
      <c r="B43" s="3">
        <f t="shared" si="5"/>
        <v>42395</v>
      </c>
      <c r="C43" s="55"/>
      <c r="D43" s="96" t="str">
        <f t="shared" si="1"/>
        <v/>
      </c>
      <c r="E43" s="97"/>
      <c r="F43" s="50"/>
      <c r="G43" s="4" t="str">
        <f t="shared" si="2"/>
        <v/>
      </c>
      <c r="H43" s="50"/>
      <c r="I43" s="12"/>
      <c r="J43" s="12"/>
      <c r="K43" s="12"/>
      <c r="L43" s="57">
        <f t="shared" si="3"/>
        <v>1</v>
      </c>
      <c r="M43" s="58">
        <f t="shared" si="4"/>
        <v>1</v>
      </c>
    </row>
    <row r="44" spans="1:13" s="13" customFormat="1" x14ac:dyDescent="0.2">
      <c r="A44" s="1">
        <f t="shared" si="0"/>
        <v>42396</v>
      </c>
      <c r="B44" s="3">
        <f t="shared" si="5"/>
        <v>42396</v>
      </c>
      <c r="C44" s="55"/>
      <c r="D44" s="96" t="str">
        <f t="shared" si="1"/>
        <v/>
      </c>
      <c r="E44" s="97"/>
      <c r="F44" s="50"/>
      <c r="G44" s="4" t="str">
        <f t="shared" si="2"/>
        <v/>
      </c>
      <c r="H44" s="50"/>
      <c r="I44" s="12"/>
      <c r="J44" s="12"/>
      <c r="K44" s="12"/>
      <c r="L44" s="57">
        <f t="shared" si="3"/>
        <v>1</v>
      </c>
      <c r="M44" s="58">
        <f t="shared" si="4"/>
        <v>1</v>
      </c>
    </row>
    <row r="45" spans="1:13" s="13" customFormat="1" x14ac:dyDescent="0.2">
      <c r="A45" s="1">
        <f t="shared" si="0"/>
        <v>42397</v>
      </c>
      <c r="B45" s="3">
        <f>IF(+$A$14&gt;28,B44+1,"")</f>
        <v>42397</v>
      </c>
      <c r="C45" s="55"/>
      <c r="D45" s="96" t="str">
        <f t="shared" si="1"/>
        <v/>
      </c>
      <c r="E45" s="97"/>
      <c r="F45" s="50"/>
      <c r="G45" s="4" t="str">
        <f t="shared" si="2"/>
        <v/>
      </c>
      <c r="H45" s="50"/>
      <c r="I45" s="12"/>
      <c r="J45" s="12"/>
      <c r="K45" s="12"/>
      <c r="L45" s="57">
        <f t="shared" si="3"/>
        <v>1</v>
      </c>
      <c r="M45" s="58">
        <f t="shared" si="4"/>
        <v>1</v>
      </c>
    </row>
    <row r="46" spans="1:13" s="13" customFormat="1" x14ac:dyDescent="0.2">
      <c r="A46" s="1">
        <f t="shared" si="0"/>
        <v>42398</v>
      </c>
      <c r="B46" s="3">
        <f>IF(+$A$14&gt;29,B45+1,"")</f>
        <v>42398</v>
      </c>
      <c r="C46" s="55"/>
      <c r="D46" s="96" t="str">
        <f t="shared" si="1"/>
        <v/>
      </c>
      <c r="E46" s="97"/>
      <c r="F46" s="50"/>
      <c r="G46" s="4" t="str">
        <f t="shared" si="2"/>
        <v/>
      </c>
      <c r="H46" s="50"/>
      <c r="I46" s="12"/>
      <c r="J46" s="12"/>
      <c r="K46" s="26"/>
      <c r="L46" s="57">
        <f t="shared" si="3"/>
        <v>1</v>
      </c>
      <c r="M46" s="58">
        <f t="shared" si="4"/>
        <v>1</v>
      </c>
    </row>
    <row r="47" spans="1:13" s="13" customFormat="1" x14ac:dyDescent="0.2">
      <c r="A47" s="1">
        <f t="shared" si="0"/>
        <v>42399</v>
      </c>
      <c r="B47" s="3">
        <f>IF(+$A$14&gt;30,B46+1,"")</f>
        <v>42399</v>
      </c>
      <c r="C47" s="55"/>
      <c r="D47" s="96" t="str">
        <f t="shared" si="1"/>
        <v/>
      </c>
      <c r="E47" s="97"/>
      <c r="F47" s="50"/>
      <c r="G47" s="4" t="str">
        <f t="shared" si="2"/>
        <v/>
      </c>
      <c r="H47" s="50"/>
      <c r="I47" s="12"/>
      <c r="J47" s="12"/>
      <c r="K47" s="12"/>
      <c r="L47" s="57">
        <f t="shared" si="3"/>
        <v>1</v>
      </c>
      <c r="M47" s="58">
        <f t="shared" si="4"/>
        <v>1</v>
      </c>
    </row>
    <row r="48" spans="1:13" s="13" customFormat="1" ht="15" customHeight="1" x14ac:dyDescent="0.2">
      <c r="A48" s="69" t="s">
        <v>2</v>
      </c>
      <c r="B48" s="14"/>
      <c r="C48" s="5"/>
      <c r="D48" s="152"/>
      <c r="E48" s="153"/>
      <c r="F48" s="82">
        <f>SUMIF($C$17:$C$47,"Projekttätigkeit",F$17:F$47)</f>
        <v>0</v>
      </c>
      <c r="G48" s="82">
        <f>SUMIF($C$17:$C$47,"berechtigt abwesend",G$17:G$47)</f>
        <v>0</v>
      </c>
      <c r="H48" s="12"/>
      <c r="I48" s="12"/>
      <c r="J48" s="12"/>
      <c r="K48" s="12"/>
      <c r="L48" s="59"/>
      <c r="M48" s="60">
        <f>SUM(M17:M47)</f>
        <v>23</v>
      </c>
    </row>
    <row r="49" spans="1:13" s="13" customFormat="1" ht="8.25" customHeight="1" x14ac:dyDescent="0.2">
      <c r="A49" s="69"/>
      <c r="B49" s="14"/>
      <c r="C49" s="5"/>
      <c r="D49" s="83"/>
      <c r="E49" s="83"/>
      <c r="F49" s="68"/>
      <c r="G49" s="68"/>
      <c r="H49" s="12"/>
      <c r="I49" s="12"/>
      <c r="J49" s="12"/>
      <c r="K49" s="12"/>
      <c r="L49" s="12"/>
      <c r="M49" s="64"/>
    </row>
    <row r="50" spans="1:13" s="13" customFormat="1" ht="15" customHeight="1" x14ac:dyDescent="0.2">
      <c r="A50" s="78" t="s">
        <v>41</v>
      </c>
      <c r="B50" s="14"/>
      <c r="C50" s="5"/>
      <c r="D50" s="83"/>
      <c r="E50" s="83"/>
      <c r="F50" s="111"/>
      <c r="G50" s="112"/>
      <c r="H50" s="12"/>
      <c r="I50" s="12"/>
      <c r="J50" s="12"/>
      <c r="K50" s="12"/>
      <c r="L50" s="12"/>
      <c r="M50" s="64"/>
    </row>
    <row r="51" spans="1:13" s="13" customFormat="1" ht="7.5" customHeight="1" x14ac:dyDescent="0.2">
      <c r="A51" s="78"/>
      <c r="B51" s="14"/>
      <c r="C51" s="5"/>
      <c r="D51" s="83"/>
      <c r="E51" s="83"/>
      <c r="F51" s="68"/>
      <c r="G51" s="68"/>
      <c r="H51" s="12"/>
      <c r="I51" s="12"/>
      <c r="J51" s="12"/>
      <c r="K51" s="12"/>
      <c r="L51" s="12"/>
      <c r="M51" s="64"/>
    </row>
    <row r="52" spans="1:13" customFormat="1" ht="15" customHeight="1" x14ac:dyDescent="0.2">
      <c r="A52" s="65" t="s">
        <v>44</v>
      </c>
      <c r="B52" s="8"/>
      <c r="C52" s="66"/>
      <c r="D52" s="67"/>
      <c r="F52" s="100">
        <f>IF(F48+G48+F50&lt;F54,F48+G48+F50,F54)</f>
        <v>0</v>
      </c>
      <c r="G52" s="101"/>
    </row>
    <row r="53" spans="1:13" customFormat="1" ht="6.75" customHeight="1" x14ac:dyDescent="0.2"/>
    <row r="54" spans="1:13" s="13" customFormat="1" ht="15" customHeight="1" x14ac:dyDescent="0.2">
      <c r="A54" s="69" t="s">
        <v>24</v>
      </c>
      <c r="B54" s="14"/>
      <c r="C54" s="5"/>
      <c r="F54" s="98" t="str">
        <f>IF(OR(D10="",D12=""),"",D10*D12)</f>
        <v/>
      </c>
      <c r="G54" s="99"/>
      <c r="H54" s="12"/>
      <c r="I54" s="12"/>
      <c r="J54" s="12"/>
      <c r="K54" s="12"/>
      <c r="L54" s="12"/>
      <c r="M54" s="64"/>
    </row>
    <row r="56" spans="1:13" s="13" customFormat="1" x14ac:dyDescent="0.2">
      <c r="A56" s="102"/>
      <c r="B56" s="103"/>
      <c r="C56" s="104"/>
      <c r="D56" s="70"/>
      <c r="E56" s="71"/>
      <c r="F56" s="105"/>
      <c r="G56" s="106"/>
      <c r="H56" s="12"/>
      <c r="I56" s="12"/>
      <c r="J56" s="12"/>
      <c r="K56" s="12"/>
      <c r="L56" s="12"/>
      <c r="M56" s="64"/>
    </row>
    <row r="57" spans="1:13" s="15" customFormat="1" ht="36.75" customHeight="1" x14ac:dyDescent="0.2">
      <c r="A57" s="115" t="s">
        <v>43</v>
      </c>
      <c r="B57" s="116"/>
      <c r="C57" s="116"/>
      <c r="D57" s="154"/>
      <c r="E57" s="154"/>
      <c r="F57" s="113" t="str">
        <f>IF(F54="","",IF(F52/F54&gt;1,1,F52/F54))</f>
        <v/>
      </c>
      <c r="G57" s="114"/>
      <c r="H57" s="73"/>
      <c r="I57" s="17"/>
      <c r="J57" s="17"/>
      <c r="K57" s="17"/>
      <c r="L57" s="17"/>
      <c r="M57" s="17"/>
    </row>
    <row r="58" spans="1:13" s="15" customFormat="1" x14ac:dyDescent="0.2">
      <c r="B58" s="16"/>
      <c r="C58" s="56"/>
      <c r="D58" s="154"/>
      <c r="E58" s="154"/>
      <c r="F58" s="117"/>
      <c r="G58" s="117"/>
      <c r="H58" s="17"/>
      <c r="I58" s="17"/>
      <c r="J58" s="17"/>
      <c r="K58" s="17"/>
      <c r="L58" s="17"/>
      <c r="M58" s="17"/>
    </row>
    <row r="59" spans="1:13" s="15" customFormat="1" x14ac:dyDescent="0.2">
      <c r="B59" s="16"/>
      <c r="C59" s="40"/>
      <c r="D59" s="48"/>
      <c r="E59" s="48"/>
      <c r="F59" s="49"/>
      <c r="G59" s="49"/>
      <c r="H59" s="17"/>
      <c r="I59" s="17"/>
      <c r="J59" s="17"/>
      <c r="K59" s="17"/>
      <c r="L59" s="17"/>
      <c r="M59" s="17"/>
    </row>
    <row r="60" spans="1:13" s="15" customFormat="1" ht="12.75" customHeight="1" x14ac:dyDescent="0.2">
      <c r="A60" s="84" t="s">
        <v>42</v>
      </c>
      <c r="B60" s="16"/>
      <c r="C60" s="40"/>
      <c r="D60" s="48"/>
      <c r="E60" s="48"/>
      <c r="F60" s="109">
        <f>IF(F48+G48+F50&gt;F54,F48+G48+F50-F54,0)</f>
        <v>0</v>
      </c>
      <c r="G60" s="110"/>
      <c r="H60" s="17"/>
      <c r="I60" s="17"/>
      <c r="J60" s="17"/>
      <c r="K60" s="17"/>
      <c r="L60" s="17"/>
      <c r="M60" s="17"/>
    </row>
    <row r="61" spans="1:13" s="21" customFormat="1" x14ac:dyDescent="0.2">
      <c r="A61" s="146"/>
      <c r="B61" s="146"/>
      <c r="C61" s="146"/>
      <c r="D61" s="18"/>
      <c r="E61" s="18"/>
      <c r="F61" s="19"/>
      <c r="G61" s="19"/>
      <c r="H61" s="20"/>
      <c r="I61" s="20"/>
      <c r="J61" s="20"/>
      <c r="K61" s="20"/>
      <c r="L61" s="20"/>
      <c r="M61" s="20"/>
    </row>
    <row r="62" spans="1:13" s="21" customFormat="1" x14ac:dyDescent="0.2">
      <c r="A62" s="41"/>
      <c r="B62" s="41"/>
      <c r="C62" s="41"/>
      <c r="D62" s="18"/>
      <c r="E62" s="18"/>
      <c r="F62" s="19"/>
      <c r="G62" s="19"/>
      <c r="H62" s="20"/>
      <c r="I62" s="20"/>
      <c r="J62" s="20"/>
      <c r="K62" s="20"/>
      <c r="L62" s="20"/>
      <c r="M62" s="20"/>
    </row>
    <row r="63" spans="1:13" x14ac:dyDescent="0.2">
      <c r="A63" s="45"/>
      <c r="B63" s="2"/>
      <c r="C63" s="46"/>
      <c r="D63" s="45"/>
      <c r="E63" s="45"/>
      <c r="F63" s="45"/>
      <c r="G63" s="45"/>
    </row>
    <row r="64" spans="1:13" x14ac:dyDescent="0.2">
      <c r="A64" s="34" t="s">
        <v>16</v>
      </c>
      <c r="B64" s="42"/>
      <c r="C64" s="13"/>
    </row>
    <row r="65" spans="1:8" x14ac:dyDescent="0.2">
      <c r="A65" s="34"/>
      <c r="B65" s="42"/>
      <c r="C65" s="13"/>
    </row>
    <row r="66" spans="1:8" x14ac:dyDescent="0.2">
      <c r="A66" s="34"/>
      <c r="B66" s="42"/>
      <c r="C66" s="13"/>
    </row>
    <row r="67" spans="1:8" x14ac:dyDescent="0.2">
      <c r="A67" s="34"/>
      <c r="B67" s="42"/>
      <c r="C67" s="13"/>
    </row>
    <row r="68" spans="1:8" x14ac:dyDescent="0.2">
      <c r="C68" s="13"/>
    </row>
    <row r="69" spans="1:8" ht="13.5" thickBot="1" x14ac:dyDescent="0.25">
      <c r="A69" s="147">
        <f ca="1">TODAY()</f>
        <v>42376</v>
      </c>
      <c r="B69" s="148"/>
      <c r="C69" s="93"/>
      <c r="D69" s="93"/>
      <c r="E69" s="149"/>
      <c r="F69" s="150"/>
      <c r="G69" s="90"/>
      <c r="H69" s="92"/>
    </row>
    <row r="70" spans="1:8" x14ac:dyDescent="0.2">
      <c r="A70" s="43" t="s">
        <v>17</v>
      </c>
      <c r="B70" s="44"/>
      <c r="C70" s="43"/>
      <c r="D70" s="43"/>
      <c r="E70" s="89"/>
      <c r="F70" s="13"/>
      <c r="G70" s="43"/>
      <c r="H70" s="44"/>
    </row>
  </sheetData>
  <sheetProtection selectLockedCells="1"/>
  <dataConsolidate/>
  <mergeCells count="64">
    <mergeCell ref="A61:C61"/>
    <mergeCell ref="A69:B69"/>
    <mergeCell ref="D41:E41"/>
    <mergeCell ref="E69:F69"/>
    <mergeCell ref="A1:H1"/>
    <mergeCell ref="D33:E33"/>
    <mergeCell ref="D34:E34"/>
    <mergeCell ref="D35:E35"/>
    <mergeCell ref="D36:E36"/>
    <mergeCell ref="D40:E40"/>
    <mergeCell ref="D37:E37"/>
    <mergeCell ref="D19:E19"/>
    <mergeCell ref="D48:E48"/>
    <mergeCell ref="D57:E58"/>
    <mergeCell ref="D43:E43"/>
    <mergeCell ref="D44:E44"/>
    <mergeCell ref="F58:G58"/>
    <mergeCell ref="A11:C11"/>
    <mergeCell ref="A8:C8"/>
    <mergeCell ref="F2:G2"/>
    <mergeCell ref="D16:E16"/>
    <mergeCell ref="C2:D2"/>
    <mergeCell ref="C5:D5"/>
    <mergeCell ref="A7:G7"/>
    <mergeCell ref="C3:D3"/>
    <mergeCell ref="C4:D4"/>
    <mergeCell ref="A2:B2"/>
    <mergeCell ref="A5:B5"/>
    <mergeCell ref="F8:G8"/>
    <mergeCell ref="A9:C9"/>
    <mergeCell ref="A10:C10"/>
    <mergeCell ref="A12:C12"/>
    <mergeCell ref="A16:B16"/>
    <mergeCell ref="D38:E38"/>
    <mergeCell ref="D39:E39"/>
    <mergeCell ref="F60:G60"/>
    <mergeCell ref="F50:G50"/>
    <mergeCell ref="F57:G57"/>
    <mergeCell ref="A57:C57"/>
    <mergeCell ref="D30:E30"/>
    <mergeCell ref="D31:E31"/>
    <mergeCell ref="D32:E32"/>
    <mergeCell ref="D45:E45"/>
    <mergeCell ref="D46:E46"/>
    <mergeCell ref="D47:E47"/>
    <mergeCell ref="D42:E42"/>
    <mergeCell ref="D17:E17"/>
    <mergeCell ref="D18:E18"/>
    <mergeCell ref="C69:D69"/>
    <mergeCell ref="L16:M16"/>
    <mergeCell ref="D26:E26"/>
    <mergeCell ref="D27:E27"/>
    <mergeCell ref="D28:E28"/>
    <mergeCell ref="D29:E29"/>
    <mergeCell ref="D25:E25"/>
    <mergeCell ref="D22:E22"/>
    <mergeCell ref="D23:E23"/>
    <mergeCell ref="D24:E24"/>
    <mergeCell ref="F54:G54"/>
    <mergeCell ref="F52:G52"/>
    <mergeCell ref="A56:C56"/>
    <mergeCell ref="F56:G56"/>
    <mergeCell ref="D20:E20"/>
    <mergeCell ref="D21:E21"/>
  </mergeCells>
  <phoneticPr fontId="5" type="noConversion"/>
  <conditionalFormatting sqref="F17:H47 A17:D47">
    <cfRule type="expression" dxfId="5" priority="40" stopIfTrue="1">
      <formula>WEEKDAY($A17,2)&gt;5</formula>
    </cfRule>
  </conditionalFormatting>
  <conditionalFormatting sqref="D56 F56 F48:G49 B48:D51 B54:C54 F54 F50">
    <cfRule type="expression" dxfId="4" priority="44" stopIfTrue="1">
      <formula>WEEKDAY($C48,2)&gt;5</formula>
    </cfRule>
  </conditionalFormatting>
  <conditionalFormatting sqref="H17:H47">
    <cfRule type="expression" dxfId="3" priority="12">
      <formula>C17="Projekttätigkeit"</formula>
    </cfRule>
  </conditionalFormatting>
  <conditionalFormatting sqref="C52">
    <cfRule type="expression" dxfId="2" priority="45" stopIfTrue="1">
      <formula>WEEKDAY(#REF!,2)&gt;5</formula>
    </cfRule>
  </conditionalFormatting>
  <conditionalFormatting sqref="F60">
    <cfRule type="expression" dxfId="1" priority="2" stopIfTrue="1">
      <formula>WEEKDAY($C60,2)&gt;5</formula>
    </cfRule>
  </conditionalFormatting>
  <conditionalFormatting sqref="F51:G51">
    <cfRule type="expression" dxfId="0" priority="1" stopIfTrue="1">
      <formula>WEEKDAY($C51,2)&gt;5</formula>
    </cfRule>
  </conditionalFormatting>
  <dataValidations count="2">
    <dataValidation operator="equal" allowBlank="1" showInputMessage="1" showErrorMessage="1" sqref="C2:D2 C4"/>
    <dataValidation type="decimal" allowBlank="1" showInputMessage="1" showErrorMessage="1" sqref="F50:G51">
      <formula1>0</formula1>
      <formula2>100</formula2>
    </dataValidation>
  </dataValidations>
  <printOptions horizontalCentered="1"/>
  <pageMargins left="0.59055118110236227" right="0.59055118110236227" top="1.3779527559055118" bottom="0.98425196850393704" header="0.51181102362204722" footer="0.51181102362204722"/>
  <pageSetup paperSize="9" scale="59" orientation="portrait" r:id="rId1"/>
  <headerFoot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Gültigkeiten!$A$2:$A$6</xm:f>
          </x14:formula1>
          <xm:sqref>C17:C47</xm:sqref>
        </x14:dataValidation>
        <x14:dataValidation type="list" operator="equal" allowBlank="1" showInputMessage="1" showErrorMessage="1">
          <x14:formula1>
            <xm:f>Gültigkeiten!$B$2:$B$9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9"/>
  <sheetViews>
    <sheetView workbookViewId="0">
      <selection activeCell="G21" sqref="G21"/>
    </sheetView>
  </sheetViews>
  <sheetFormatPr baseColWidth="10" defaultRowHeight="12.75" x14ac:dyDescent="0.2"/>
  <cols>
    <col min="1" max="1" width="21.85546875" customWidth="1"/>
    <col min="2" max="2" width="15.5703125" bestFit="1" customWidth="1"/>
  </cols>
  <sheetData>
    <row r="1" spans="1:2" x14ac:dyDescent="0.2">
      <c r="A1" s="79" t="s">
        <v>13</v>
      </c>
      <c r="B1" s="79" t="s">
        <v>28</v>
      </c>
    </row>
    <row r="2" spans="1:2" x14ac:dyDescent="0.2">
      <c r="A2" s="79"/>
    </row>
    <row r="3" spans="1:2" x14ac:dyDescent="0.2">
      <c r="A3" s="77" t="s">
        <v>25</v>
      </c>
      <c r="B3" s="79" t="s">
        <v>35</v>
      </c>
    </row>
    <row r="4" spans="1:2" x14ac:dyDescent="0.2">
      <c r="A4" s="77" t="s">
        <v>26</v>
      </c>
      <c r="B4" s="79" t="s">
        <v>34</v>
      </c>
    </row>
    <row r="5" spans="1:2" ht="13.5" customHeight="1" x14ac:dyDescent="0.2">
      <c r="A5" s="77" t="s">
        <v>6</v>
      </c>
      <c r="B5" s="79" t="s">
        <v>31</v>
      </c>
    </row>
    <row r="6" spans="1:2" x14ac:dyDescent="0.2">
      <c r="A6" s="78" t="s">
        <v>4</v>
      </c>
      <c r="B6" s="79" t="s">
        <v>30</v>
      </c>
    </row>
    <row r="7" spans="1:2" x14ac:dyDescent="0.2">
      <c r="B7" s="79" t="s">
        <v>29</v>
      </c>
    </row>
    <row r="8" spans="1:2" x14ac:dyDescent="0.2">
      <c r="B8" s="79" t="s">
        <v>32</v>
      </c>
    </row>
    <row r="9" spans="1:2" x14ac:dyDescent="0.2">
      <c r="B9" s="79" t="s">
        <v>33</v>
      </c>
    </row>
  </sheetData>
  <sortState ref="B3:B9">
    <sortCondition ref="B3"/>
  </sortState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Einsatzzeit</vt:lpstr>
      <vt:lpstr>Gültigkeiten</vt:lpstr>
      <vt:lpstr>Einsatzzeit!Print_Area</vt:lpstr>
      <vt:lpstr>Test</vt:lpstr>
      <vt:lpstr>Wertung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Könn</dc:creator>
  <cp:lastModifiedBy>Mitarbeiter</cp:lastModifiedBy>
  <cp:lastPrinted>2020-01-08T12:20:56Z</cp:lastPrinted>
  <dcterms:created xsi:type="dcterms:W3CDTF">2005-03-11T11:20:04Z</dcterms:created>
  <dcterms:modified xsi:type="dcterms:W3CDTF">2020-01-08T12:21:15Z</dcterms:modified>
</cp:coreProperties>
</file>